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<sst xmlns="http://schemas.openxmlformats.org/spreadsheetml/2006/main" count="268" uniqueCount="194">
  <si>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</si>
  <si>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</si>
  <si>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</si>
  <si>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</si>
  <si>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</si>
  <si>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</si>
  <si>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</si>
  <si>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</si>
  <si>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</si>
  <si>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</si>
  <si>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</si>
  <si>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</si>
  <si>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</si>
  <si>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</si>
  <si>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</si>
  <si>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</si>
  <si>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</si>
  <si>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</si>
  <si>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</si>
  <si>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</si>
  <si>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</si>
  <si>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</si>
  <si>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</si>
  <si>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</si>
  <si>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</si>
  <si>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</si>
  <si>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</si>
  <si>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</si>
  <si>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</si>
  <si>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</si>
  <si>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</si>
  <si>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</si>
  <si>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</si>
  <si>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</si>
  <si>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</si>
  <si>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</si>
  <si>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</si>
  <si>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</si>
  <si>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</si>
  <si>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</si>
  <si>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</si>
  <si>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</si>
  <si>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</si>
  <si>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</si>
  <si>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</si>
  <si>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</si>
  <si>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</si>
  <si>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</si>
  <si>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</si>
  <si>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</si>
  <si>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</si>
  <si>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</si>
  <si>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</si>
  <si>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</si>
  <si>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</si>
  <si>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</si>
  <si>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</si>
  <si>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</si>
  <si>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</si>
  <si>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</si>
  <si>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</si>
  <si>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</si>
  <si>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</si>
  <si>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</si>
  <si>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</si>
  <si>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</si>
  <si>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</si>
  <si>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</si>
  <si>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</si>
  <si>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</si>
  <si>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</si>
  <si>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</si>
  <si>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</si>
  <si>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</si>
  <si>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</si>
  <si>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</si>
  <si>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</si>
  <si>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</si>
  <si>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</si>
  <si>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</si>
  <si>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</si>
  <si>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</si>
  <si>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</si>
  <si>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</si>
  <si>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</si>
  <si>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</si>
  <si>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</si>
  <si>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</si>
  <si>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</si>
  <si>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</si>
  <si>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</si>
  <si>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</si>
  <si>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</si>
  <si>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</si>
  <si>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</si>
  <si>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</si>
  <si>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</si>
  <si>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</si>
  <si>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</si>
  <si>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</si>
  <si>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</si>
  <si>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</si>
  <si>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</si>
  <si>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</si>
  <si>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</si>
  <si>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</si>
  <si>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</si>
  <si>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</si>
  <si>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</si>
  <si>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</si>
  <si>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</si>
  <si>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</si>
  <si>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</si>
  <si>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</si>
  <si>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</si>
  <si>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</si>
  <si>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</si>
  <si>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</si>
  <si>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</si>
  <si>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</si>
  <si>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</si>
  <si>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</si>
  <si>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</si>
  <si>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</si>
  <si>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</si>
  <si>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</si>
  <si>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</si>
  <si>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</si>
  <si>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</si>
  <si>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</si>
  <si>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</si>
  <si>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</si>
  <si>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</si>
  <si>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</si>
  <si>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</si>
  <si>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</si>
  <si>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</si>
  <si>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</si>
  <si>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</si>
  <si>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</si>
  <si>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</si>
  <si>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</si>
  <si>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</si>
  <si>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</si>
  <si>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</si>
  <si>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</si>
  <si>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</si>
  <si>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</si>
  <si>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</si>
  <si>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</si>
  <si>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</si>
  <si>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</si>
  <si>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</si>
  <si>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</si>
  <si>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</si>
  <si>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</si>
  <si>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</si>
  <si>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</si>
  <si>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</si>
  <si>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</si>
  <si>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</si>
  <si>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</si>
  <si>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</si>
  <si>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</si>
  <si>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</si>
  <si>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</si>
  <si>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</si>
  <si>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</si>
  <si>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</si>
  <si>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</si>
  <si>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</si>
  <si>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</si>
  <si>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</si>
  <si>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</si>
  <si>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</si>
  <si>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</si>
  <si>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</si>
  <si>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</si>
  <si>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</si>
  <si>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</si>
  <si>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</si>
  <si>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</si>
  <si>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</si>
  <si>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</si>
  <si>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</si>
  <si>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</si>
  <si>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</si>
  <si>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>Estimated cost information</t>
  </si>
  <si>
    <t>General Pulp Consumption Information Based on optimum molding die conditions</t>
  </si>
  <si>
    <t>Estimated cost including dies</t>
  </si>
  <si>
    <t>max 55</t>
  </si>
  <si>
    <t>Food Tray</t>
  </si>
  <si>
    <t># 2a</t>
  </si>
  <si>
    <t>KMI-1500tp-150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</si>
</sst>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1228725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H5" sqref="H5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 t="s">
        <v>1</v>
      </c>
      <c r="B1" s="356"/>
      <c r="C1" s="33"/>
      <c r="D1" s="33"/>
      <c r="E1" s="381" t="s">
        <v>184</v>
      </c>
      <c r="F1" s="358" t="s">
        <v>193</v>
      </c>
      <c r="H1" s="369" t="s">
        <v>192</v>
      </c>
      <c r="K1" s="207" t="s">
        <v>187</v>
      </c>
    </row>
    <row r="2" spans="1:4" ht="9" customHeight="1" thickBot="1">
      <c r="A2" s="33"/>
      <c r="B2" s="33"/>
      <c r="C2" s="33"/>
      <c r="D2" s="33"/>
    </row>
    <row r="3" spans="1:24" ht="18" customHeight="1" thickBot="1">
      <c r="A3" s="33"/>
      <c r="B3" s="33"/>
      <c r="C3" s="370" t="s">
        <v>1</v>
      </c>
      <c r="D3" s="33"/>
      <c r="E3" s="382" t="s">
        <v>191</v>
      </c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1.1341497485084309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144</v>
      </c>
      <c r="R4" s="149">
        <f>D40</f>
        <v>24364800</v>
      </c>
      <c r="S4" s="220">
        <v>7</v>
      </c>
      <c r="T4" s="133"/>
      <c r="U4" s="219">
        <v>1100000</v>
      </c>
      <c r="V4" s="72">
        <f>V21/V26</f>
        <v>0.13414974850843084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55</v>
      </c>
      <c r="R5" s="148">
        <f>K42</f>
        <v>0.06184515555555555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157142.85714285713</v>
      </c>
      <c r="W5" s="91">
        <f>U4/S4</f>
        <v>157142.85714285713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50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150</v>
      </c>
      <c r="C8" s="7" t="s">
        <v>1</v>
      </c>
      <c r="I8" s="4"/>
      <c r="J8" s="16" t="s">
        <v>17</v>
      </c>
      <c r="K8" s="167">
        <v>3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16</v>
      </c>
      <c r="C9" s="1"/>
      <c r="D9" t="s">
        <v>9</v>
      </c>
      <c r="E9" s="1">
        <f>B13*F11</f>
        <v>316.8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16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633.6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316.8</v>
      </c>
      <c r="C13" s="1"/>
      <c r="D13" t="s">
        <v>2</v>
      </c>
      <c r="E13" s="1">
        <f>E9*E10</f>
        <v>633.6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27500</v>
      </c>
      <c r="W14" s="308">
        <f>V14</f>
        <v>27500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9072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1120</v>
      </c>
      <c r="L16" s="169">
        <v>0.1</v>
      </c>
      <c r="M16" s="151">
        <f>K16*L16</f>
        <v>112</v>
      </c>
      <c r="N16" s="153">
        <f>M16/M34</f>
        <v>0.6288105921886633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144</v>
      </c>
      <c r="C17" s="224">
        <f>E9</f>
        <v>316.8</v>
      </c>
      <c r="D17" t="s">
        <v>28</v>
      </c>
      <c r="E17" s="1">
        <f>B23*K9</f>
        <v>960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190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144</v>
      </c>
      <c r="J19" s="155" t="s">
        <v>59</v>
      </c>
      <c r="K19" s="116">
        <v>0.6</v>
      </c>
      <c r="L19" s="172">
        <f>M48</f>
        <v>0.25</v>
      </c>
      <c r="M19" s="151">
        <f>I19*K19*L19</f>
        <v>21.599999999999998</v>
      </c>
      <c r="N19" s="153">
        <f>M19/M34</f>
        <v>0.12127061420781363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2000</v>
      </c>
      <c r="G20">
        <v>2.2</v>
      </c>
      <c r="H20" t="s">
        <v>50</v>
      </c>
      <c r="I20" s="33">
        <f>E9/G20</f>
        <v>144</v>
      </c>
      <c r="J20" s="190" t="s">
        <v>66</v>
      </c>
      <c r="K20" s="117">
        <v>0.4</v>
      </c>
      <c r="L20" s="172">
        <f>M49</f>
        <v>0.25</v>
      </c>
      <c r="M20" s="151">
        <f>I20*K20*L20</f>
        <v>14.4</v>
      </c>
      <c r="N20" s="153">
        <f>M20/M34</f>
        <v>0.08084707613854243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55.99104143337066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202142.85714285713</v>
      </c>
      <c r="W21" s="200">
        <f>SUM(W5:W20)</f>
        <v>201142.85714285713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33.59462486002239</v>
      </c>
      <c r="G22" t="s">
        <v>7</v>
      </c>
      <c r="J22" s="190" t="s">
        <v>65</v>
      </c>
      <c r="K22" s="106">
        <v>3</v>
      </c>
      <c r="L22" s="173">
        <v>10</v>
      </c>
      <c r="M22" s="151">
        <f>L22*K22</f>
        <v>30</v>
      </c>
      <c r="N22" s="153">
        <f>M22/M34</f>
        <v>0.16843140862196337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24.36155931428571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3417975.4064457137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5274.72</v>
      </c>
      <c r="I24" s="33"/>
      <c r="J24" s="155" t="s">
        <v>137</v>
      </c>
      <c r="K24" s="111">
        <f>C17*C18</f>
        <v>57.024</v>
      </c>
      <c r="L24" s="175">
        <v>0.002</v>
      </c>
      <c r="M24" s="151">
        <f>L24*K24</f>
        <v>0.11404800000000001</v>
      </c>
      <c r="N24" s="153">
        <f>M24/M34</f>
        <v>0.0006403088430172561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0.9492222349306414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0.1423833352395962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23443.2</v>
      </c>
      <c r="I26" s="33">
        <v>1100</v>
      </c>
      <c r="J26" s="155" t="s">
        <v>15</v>
      </c>
      <c r="K26" s="111">
        <f>G34/I26</f>
        <v>775.1405236363636</v>
      </c>
      <c r="L26" s="176">
        <v>0</v>
      </c>
      <c r="M26" s="151">
        <f>K26*L26</f>
        <v>0</v>
      </c>
      <c r="N26" s="153">
        <f>M26/M34</f>
        <v>0</v>
      </c>
      <c r="O26" t="s">
        <v>1</v>
      </c>
      <c r="Q26" s="46" t="s">
        <v>115</v>
      </c>
      <c r="R26" s="194">
        <f>R19*R5</f>
        <v>61.84515555555555</v>
      </c>
      <c r="S26" s="122" t="s">
        <v>156</v>
      </c>
      <c r="T26" s="207"/>
      <c r="U26" s="84" t="s">
        <v>1</v>
      </c>
      <c r="V26" s="77">
        <f>R4*R5</f>
        <v>1506844.8460799998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1.1341497485084309</v>
      </c>
      <c r="S27" s="201">
        <f>V4</f>
        <v>0.13414974850843084</v>
      </c>
      <c r="T27" s="136"/>
      <c r="U27" s="77">
        <f>R29*U28</f>
        <v>140.28333523959623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5"/>
      <c r="E28" s="376"/>
      <c r="F28" t="s">
        <v>2</v>
      </c>
      <c r="G28" s="1">
        <f>E13*G13*H13*D20</f>
        <v>548830.656</v>
      </c>
      <c r="I28" s="33">
        <v>0.02832</v>
      </c>
      <c r="J28" s="190" t="s">
        <v>147</v>
      </c>
      <c r="K28" s="114">
        <f>K26*I28</f>
        <v>21.951979629381817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0.050777765069358605</v>
      </c>
    </row>
    <row r="29" spans="1:25" ht="18.75" thickBot="1">
      <c r="A29" t="s">
        <v>48</v>
      </c>
      <c r="B29" s="1">
        <v>2340</v>
      </c>
      <c r="D29" s="375"/>
      <c r="E29" s="376"/>
      <c r="I29" s="33">
        <v>91000</v>
      </c>
      <c r="J29" s="155" t="s">
        <v>58</v>
      </c>
      <c r="K29" s="109">
        <f>G34/I29</f>
        <v>9.369830505494503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140.28333523959623</v>
      </c>
      <c r="S29" s="95" t="s">
        <v>94</v>
      </c>
      <c r="T29" s="127"/>
      <c r="U29" s="90">
        <f>R19</f>
        <v>1000</v>
      </c>
      <c r="V29" s="77">
        <f>V26+V21</f>
        <v>1708987.7032228569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5"/>
      <c r="E30" s="376"/>
      <c r="F30" t="s">
        <v>0</v>
      </c>
      <c r="G30" s="1">
        <f>E15*F15*G15*D21</f>
        <v>261953.99999999994</v>
      </c>
      <c r="I30" s="33">
        <v>4</v>
      </c>
      <c r="J30" s="190" t="s">
        <v>138</v>
      </c>
      <c r="K30" s="110">
        <f>K29*I30</f>
        <v>37.479322021978014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0.1402833352395962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76"/>
      <c r="I31" s="19">
        <v>0.485</v>
      </c>
      <c r="J31" s="236" t="s">
        <v>155</v>
      </c>
      <c r="K31" s="237">
        <f>K30*I31</f>
        <v>18.177471180659335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3384</v>
      </c>
      <c r="C32" s="320" t="s">
        <v>50</v>
      </c>
      <c r="D32" s="377"/>
      <c r="E32" s="378"/>
      <c r="F32" t="s">
        <v>5</v>
      </c>
      <c r="G32" s="1">
        <f>E17*F17*G17</f>
        <v>13152</v>
      </c>
      <c r="I32" s="19">
        <v>7000</v>
      </c>
      <c r="J32" s="239" t="s">
        <v>166</v>
      </c>
      <c r="K32" s="241">
        <f>G34/I32</f>
        <v>121.80779657142855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1708987.703222857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3.7224</v>
      </c>
      <c r="C33" s="207" t="s">
        <v>89</v>
      </c>
      <c r="D33" s="377"/>
      <c r="E33" s="376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5"/>
      <c r="E34" s="376"/>
      <c r="F34" s="9" t="s">
        <v>39</v>
      </c>
      <c r="G34" s="12">
        <f>SUM(G24:G32)</f>
        <v>852654.5759999999</v>
      </c>
      <c r="J34" s="9"/>
      <c r="K34" s="10" t="s">
        <v>21</v>
      </c>
      <c r="L34" s="11"/>
      <c r="M34" s="154">
        <f>SUM(M16:M33)</f>
        <v>178.114048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56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0.06184515555555555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9"/>
      <c r="E36" s="380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0.07843817968404065</v>
      </c>
      <c r="R36" s="32"/>
      <c r="S36" s="30"/>
      <c r="T36" s="31"/>
      <c r="U36" s="281">
        <f>U40-V21</f>
        <v>719537.1294164942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188</v>
      </c>
      <c r="D37" s="313"/>
      <c r="E37" s="313"/>
      <c r="F37" s="313"/>
      <c r="Q37" s="32">
        <f>J42</f>
        <v>2880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0.20211769034635607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24364800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0.0006403088430172561</v>
      </c>
      <c r="Q40" s="92"/>
      <c r="R40" s="212" t="s">
        <v>1</v>
      </c>
      <c r="S40" s="56"/>
      <c r="T40" s="56"/>
      <c r="U40" s="213">
        <f>Q36*Q37*S37*S38*S39</f>
        <v>921679.9865593513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0.6288105921886633</v>
      </c>
      <c r="R41" s="367" t="s">
        <v>189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67680</v>
      </c>
      <c r="E42" s="311"/>
      <c r="F42" s="313"/>
      <c r="G42" s="329">
        <v>60</v>
      </c>
      <c r="H42" s="330">
        <f>K8</f>
        <v>3</v>
      </c>
      <c r="I42" s="331">
        <f>K9</f>
        <v>16</v>
      </c>
      <c r="J42" s="332">
        <f>G42*H42*I42</f>
        <v>2880</v>
      </c>
      <c r="K42" s="366">
        <f>M34/J42</f>
        <v>0.06184515555555555</v>
      </c>
      <c r="L42" s="49"/>
      <c r="M42" s="162" t="s">
        <v>1</v>
      </c>
      <c r="N42" s="163"/>
      <c r="R42" s="30"/>
      <c r="S42" s="31"/>
      <c r="T42" s="31">
        <f>V43*V45*Y47</f>
        <v>6000000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0.16843140862196337</v>
      </c>
      <c r="R43" s="256" t="s">
        <v>175</v>
      </c>
      <c r="S43" s="31"/>
      <c r="T43" s="31"/>
      <c r="U43" s="298" t="s">
        <v>167</v>
      </c>
      <c r="V43" s="368">
        <f>K8</f>
        <v>3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115200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10500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0.1423833352395962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142.3833352395962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250</v>
      </c>
      <c r="M49" s="365">
        <f>L49/L44</f>
        <v>0.25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2014-01-16T13:22:47Z</cp:lastPrinted>
  <dcterms:created xsi:type="dcterms:W3CDTF">2007-12-12T12:31:49Z</dcterms:created>
  <dcterms:modified xsi:type="dcterms:W3CDTF">2014-07-09T16:25:44Z</dcterms:modified>
  <cp:category/>
  <cp:version/>
  <cp:contentType/>
  <cp:contentStatus/>
</cp:coreProperties>
</file>